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hello\Cowork Workspace\Documents\Crescat-pipeline\output\article-5\"/>
    </mc:Choice>
  </mc:AlternateContent>
  <xr:revisionPtr revIDLastSave="0" documentId="13_ncr:1_{635150BB-1048-405B-86F1-212A8C4C77E5}" xr6:coauthVersionLast="47" xr6:coauthVersionMax="47" xr10:uidLastSave="{00000000-0000-0000-0000-000000000000}"/>
  <bookViews>
    <workbookView xWindow="28680" yWindow="-120" windowWidth="29040" windowHeight="15720" tabRatio="500" xr2:uid="{00000000-000D-0000-FFFF-FFFF00000000}"/>
  </bookViews>
  <sheets>
    <sheet name="Calculator" sheetId="1" r:id="rId1"/>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B38" i="1" l="1"/>
  <c r="B37" i="1"/>
  <c r="B39" i="1" s="1"/>
  <c r="B44" i="1" s="1"/>
  <c r="B34" i="1"/>
  <c r="B33" i="1"/>
  <c r="B43" i="1" s="1"/>
  <c r="B29" i="1"/>
  <c r="B30" i="1" s="1"/>
  <c r="B28" i="1"/>
  <c r="B27" i="1"/>
  <c r="B26" i="1"/>
  <c r="B25" i="1"/>
  <c r="B24" i="1"/>
  <c r="B23" i="1"/>
  <c r="B42" i="1" l="1"/>
</calcChain>
</file>

<file path=xl/sharedStrings.xml><?xml version="1.0" encoding="utf-8"?>
<sst xmlns="http://schemas.openxmlformats.org/spreadsheetml/2006/main" count="44" uniqueCount="44">
  <si>
    <t>Law Firm SEO — Total Cost Calculator</t>
  </si>
  <si>
    <t>In-house hire vs specialist agency vs hybrid — fully loaded annual cost</t>
  </si>
  <si>
    <t>YOUR INPUTS — change the blue cells</t>
  </si>
  <si>
    <t>Prospective base salary (£)</t>
  </si>
  <si>
    <t>Employer's National Insurance rate</t>
  </si>
  <si>
    <t>NI secondary threshold (£)</t>
  </si>
  <si>
    <t>Employer pension contribution</t>
  </si>
  <si>
    <t>Pension qualifying earnings — lower (£)</t>
  </si>
  <si>
    <t>Pension qualifying earnings — upper (£)</t>
  </si>
  <si>
    <t>Annual SEO toolstack (£)</t>
  </si>
  <si>
    <t>Recruitment fee (% of first-year salary)</t>
  </si>
  <si>
    <t>Recruitment cost spread over (years)</t>
  </si>
  <si>
    <t>Management &amp; overhead allowance (£)</t>
  </si>
  <si>
    <t>AGENCY &amp; HYBRID INPUTS</t>
  </si>
  <si>
    <t>Agency retainer — monthly, low (£)</t>
  </si>
  <si>
    <t>Agency retainer — monthly, high (£)</t>
  </si>
  <si>
    <t>Hybrid — in-house coordinator, fully loaded (£)</t>
  </si>
  <si>
    <t>Hybrid — agency retainer, monthly (£)</t>
  </si>
  <si>
    <t>IN-HOUSE HIRE — FULLY LOADED ANNUAL COST</t>
  </si>
  <si>
    <t>Base salary</t>
  </si>
  <si>
    <t>Employer's National Insurance</t>
  </si>
  <si>
    <t>Auto-enrolment pension (employer minimum)</t>
  </si>
  <si>
    <t>Tools (SEO platform, crawler, rank tracking)</t>
  </si>
  <si>
    <t>Recruitment (amortised)</t>
  </si>
  <si>
    <t>Management &amp; overhead allowance</t>
  </si>
  <si>
    <t>Fully loaded annual cost</t>
  </si>
  <si>
    <t>Uplift over base salary</t>
  </si>
  <si>
    <t>AGENCY RETAINER — ANNUAL</t>
  </si>
  <si>
    <t>Agency annual cost (low)</t>
  </si>
  <si>
    <t>Agency annual cost (high)</t>
  </si>
  <si>
    <t>HYBRID — ANNUAL</t>
  </si>
  <si>
    <t>In-house coordinator (fully loaded)</t>
  </si>
  <si>
    <t>Agency retainer (annual)</t>
  </si>
  <si>
    <t>Hybrid total annual cost</t>
  </si>
  <si>
    <t>COMPARISON — FULLY LOADED ANNUAL COST</t>
  </si>
  <si>
    <t>In-house hire (fully loaded)</t>
  </si>
  <si>
    <t>Specialist agency (mid-point of range)</t>
  </si>
  <si>
    <t>Hybrid (coordinator + leaner retainer)</t>
  </si>
  <si>
    <t>Notes</t>
  </si>
  <si>
    <t>Change the blue cells to model your own firm. All other figures are calculated.</t>
  </si>
  <si>
    <t>Figures are indicative and for comparison only — they are not a quote. Default rates: employer NI 15% above £5,000 and the auto-enrolment 3% minimum on the £6,240–£50,270 band are 2025/26 (HMRC; The Pensions Regulator).</t>
  </si>
  <si>
    <t>The in-house figure is the cost of one person, who rarely covers the whole SEO skill set (technical, content, links, local, AI search). An agency retainer covers the full skill set with no employer on-costs.</t>
  </si>
  <si>
    <t>Agency retainer defaults reflect a typical UK mid-market band of £3,000–£6,000 a month. The Employment Allowance (£10,500 for 2025/26) may reduce employer NI for a firm that has not already used it against existing payroll.</t>
  </si>
  <si>
    <t>Crescat Digital — built 9 June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</si>
</sst>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numFmt numFmtId="165" formatCode="0.0%"/>
  </numFmts>
  <fonts count="11" x14ac:knownFonts="1">
    <font>
      <sz val="11"/>
      <color theme="1"/>
      <name val="Calibri"/>
      <family val="2"/>
      <charset val="1"/>
    </font>
    <font>
      <b/>
      <sz val="15"/>
      <color rgb="FFFFFFFF"/>
      <name val="Arial"/>
      <charset val="1"/>
    </font>
    <font>
      <i/>
      <sz val="10"/>
      <color rgb="FF666666"/>
      <name val="Arial"/>
      <charset val="1"/>
    </font>
    <font>
      <b/>
      <sz val="11"/>
      <color rgb="FFFFFFFF"/>
      <name val="Arial"/>
      <charset val="1"/>
    </font>
    <font>
      <sz val="11"/>
      <name val="Arial"/>
      <charset val="1"/>
    </font>
    <font>
      <sz val="11"/>
      <color rgb="FF0000FF"/>
      <name val="Arial"/>
      <charset val="1"/>
    </font>
    <font>
      <sz val="11"/>
      <color rgb="FF000000"/>
      <name val="Arial"/>
      <charset val="1"/>
    </font>
    <font>
      <b/>
      <sz val="11"/>
      <name val="Arial"/>
      <charset val="1"/>
    </font>
    <font>
      <b/>
      <sz val="11"/>
      <color rgb="FF000000"/>
      <name val="Arial"/>
      <charset val="1"/>
    </font>
    <font>
      <b/>
      <sz val="9"/>
      <color rgb="FF666666"/>
      <name val="Arial"/>
      <charset val="1"/>
    </font>
    <font>
      <i/>
      <sz val="9"/>
      <color rgb="FF666666"/>
      <name val="Arial"/>
      <charset val="1"/>
    </font>
  </fonts>
  <fills count="4">
    <fill>
      <patternFill patternType="none"/>
    </fill>
    <fill>
      <patternFill patternType="gray125"/>
    </fill>
    <fill>
      <patternFill patternType="solid">
        <fgColor rgb="FF26A65B"/>
        <bgColor rgb="FF008080"/>
      </patternFill>
    </fill>
    <fill>
      <patternFill patternType="solid">
        <fgColor rgb="FFFFF7CC"/>
        <bgColor rgb="FFFFFFFF"/>
      </patternFill>
    </fill>
  </fills>
  <borders count="2">
    <border>
      <left/>
      <right/>
      <top/>
      <bottom/>
      <diagonal/>
    </border>
    <border>
      <left style="thin">
        <color rgb="FFCCCCCC"/>
      </left>
      <right style="thin">
        <color rgb="FFCCCCCC"/>
      </right>
      <top style="thin">
        <color rgb="FFCCCCCC"/>
      </top>
      <bottom style="thin">
        <color rgb="FFCCCCCC"/>
      </bottom>
      <diagonal/>
    </border>
  </borders>
  <cellStyleXfs count="1">
    <xf numFmtId="0" fontId="0" fillId="0" borderId="0"/>
  </cellStyleXfs>
  <cellXfs count="14">
    <xf numFmtId="0" fontId="0" fillId="0" borderId="0" xfId="0"/>
    <xf numFmtId="0" fontId="10" fillId="0" borderId="0" xfId="0" applyFont="1" applyAlignment="1">
      <alignment horizontal="left" wrapText="1"/>
    </xf>
    <xf numFmtId="0" fontId="9" fillId="0" borderId="0" xfId="0" applyFont="1" applyAlignment="1">
      <alignment horizontal="left" wrapText="1"/>
    </xf>
    <xf numFmtId="0" fontId="3" fillId="2" borderId="0" xfId="0" applyFont="1" applyFill="1" applyAlignment="1">
      <alignment horizontal="left" vertical="center"/>
    </xf>
    <xf numFmtId="0" fontId="2" fillId="0" borderId="0" xfId="0" applyFont="1"/>
    <xf numFmtId="0" fontId="1" fillId="2" borderId="0" xfId="0" applyFont="1" applyFill="1" applyAlignment="1">
      <alignment horizontal="left" vertical="center"/>
    </xf>
    <xf numFmtId="0" fontId="4" fillId="0" borderId="0" xfId="0" applyFont="1"/>
    <xf numFmtId="164" fontId="5" fillId="3" borderId="1" xfId="0" applyNumberFormat="1" applyFont="1" applyFill="1" applyBorder="1" applyAlignment="1" applyProtection="1">
      <alignment horizontal="right"/>
      <protection locked="0"/>
    </xf>
    <xf numFmtId="165" fontId="5" fillId="3" borderId="1" xfId="0" applyNumberFormat="1" applyFont="1" applyFill="1" applyBorder="1" applyAlignment="1" applyProtection="1">
      <alignment horizontal="right"/>
      <protection locked="0"/>
    </xf>
    <xf numFmtId="1" fontId="5" fillId="3" borderId="1" xfId="0" applyNumberFormat="1" applyFont="1" applyFill="1" applyBorder="1" applyAlignment="1" applyProtection="1">
      <alignment horizontal="right"/>
      <protection locked="0"/>
    </xf>
    <xf numFmtId="164" fontId="6" fillId="0" borderId="1" xfId="0" applyNumberFormat="1" applyFont="1" applyBorder="1" applyAlignment="1">
      <alignment horizontal="right"/>
    </xf>
    <xf numFmtId="0" fontId="7" fillId="0" borderId="0" xfId="0" applyFont="1"/>
    <xf numFmtId="164" fontId="8" fillId="0" borderId="1" xfId="0" applyNumberFormat="1" applyFont="1" applyBorder="1" applyAlignment="1">
      <alignment horizontal="right"/>
    </xf>
    <xf numFmtId="165" fontId="6" fillId="0" borderId="1" xfId="0" applyNumberFormat="1" applyFont="1" applyBorder="1" applyAlignment="1">
      <alignment horizontal="right"/>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CCCCC"/>
      <rgbColor rgb="FF808080"/>
      <rgbColor rgb="FF9999FF"/>
      <rgbColor rgb="FF993366"/>
      <rgbColor rgb="FFFFF7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66"/>
      <rgbColor rgb="FF969696"/>
      <rgbColor rgb="FF003366"/>
      <rgbColor rgb="FF26A65B"/>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1314360</xdr:colOff>
      <xdr:row>52</xdr:row>
      <xdr:rowOff>57240</xdr:rowOff>
    </xdr:from>
    <xdr:to>
      <xdr:col>1</xdr:col>
      <xdr:colOff>3270</xdr:colOff>
      <xdr:row>52</xdr:row>
      <xdr:rowOff>723600</xdr:rowOff>
    </xdr:to>
    <xdr:pic>
      <xdr:nvPicPr>
        <xdr:cNvPr id="2" name="Image 1" descr="Picture">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1314360" y="11430000"/>
          <a:ext cx="1999800" cy="666360"/>
        </a:xfrm>
        <a:prstGeom prst="rect">
          <a:avLst/>
        </a:prstGeom>
        <a:noFill/>
        <a:ln w="0">
          <a:noFill/>
        </a:ln>
      </xdr:spPr>
    </xdr:pic>
    <xdr:clientData/>
  </xdr:twoCellAnchor>
</xdr:wsDr>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53"/>
  <sheetViews>
    <sheetView showGridLines="0" tabSelected="1" topLeftCell="A25" zoomScaleNormal="100" workbookViewId="0">
      <selection activeCell="B52" sqref="B52"/>
    </sheetView>
  </sheetViews>
  <sheetFormatPr defaultColWidth="8.6640625" defaultRowHeight="14.4" x14ac:dyDescent="0.3"/>
  <cols>
    <col min="1" max="1" width="48" customWidth="1"/>
    <col min="2" max="2" width="20" customWidth="1"/>
  </cols>
  <sheetData>
    <row r="1" spans="1:2" ht="30" customHeight="1" x14ac:dyDescent="0.3">
      <c r="A1" s="5" t="s">
        <v>0</v>
      </c>
      <c r="B1" s="5"/>
    </row>
    <row r="2" spans="1:2" x14ac:dyDescent="0.3">
      <c r="A2" s="4" t="s">
        <v>1</v>
      </c>
      <c r="B2" s="4"/>
    </row>
    <row r="4" spans="1:2" ht="19.5" customHeight="1" x14ac:dyDescent="0.3">
      <c r="A4" s="3" t="s">
        <v>2</v>
      </c>
      <c r="B4" s="3"/>
    </row>
    <row r="5" spans="1:2" x14ac:dyDescent="0.3">
      <c r="A5" s="6" t="s">
        <v>3</v>
      </c>
      <c r="B5" s="7">
        <v>42000</v>
      </c>
    </row>
    <row r="6" spans="1:2" x14ac:dyDescent="0.3">
      <c r="A6" s="6" t="s">
        <v>4</v>
      </c>
      <c r="B6" s="8">
        <v>0.15</v>
      </c>
    </row>
    <row r="7" spans="1:2" x14ac:dyDescent="0.3">
      <c r="A7" s="6" t="s">
        <v>5</v>
      </c>
      <c r="B7" s="7">
        <v>5000</v>
      </c>
    </row>
    <row r="8" spans="1:2" x14ac:dyDescent="0.3">
      <c r="A8" s="6" t="s">
        <v>6</v>
      </c>
      <c r="B8" s="8">
        <v>0.03</v>
      </c>
    </row>
    <row r="9" spans="1:2" x14ac:dyDescent="0.3">
      <c r="A9" s="6" t="s">
        <v>7</v>
      </c>
      <c r="B9" s="7">
        <v>6240</v>
      </c>
    </row>
    <row r="10" spans="1:2" x14ac:dyDescent="0.3">
      <c r="A10" s="6" t="s">
        <v>8</v>
      </c>
      <c r="B10" s="7">
        <v>50270</v>
      </c>
    </row>
    <row r="11" spans="1:2" x14ac:dyDescent="0.3">
      <c r="A11" s="6" t="s">
        <v>9</v>
      </c>
      <c r="B11" s="7">
        <v>4000</v>
      </c>
    </row>
    <row r="12" spans="1:2" x14ac:dyDescent="0.3">
      <c r="A12" s="6" t="s">
        <v>10</v>
      </c>
      <c r="B12" s="8">
        <v>0.2</v>
      </c>
    </row>
    <row r="13" spans="1:2" x14ac:dyDescent="0.3">
      <c r="A13" s="6" t="s">
        <v>11</v>
      </c>
      <c r="B13" s="9">
        <v>3</v>
      </c>
    </row>
    <row r="14" spans="1:2" x14ac:dyDescent="0.3">
      <c r="A14" s="6" t="s">
        <v>12</v>
      </c>
      <c r="B14" s="7">
        <v>4000</v>
      </c>
    </row>
    <row r="16" spans="1:2" ht="19.5" customHeight="1" x14ac:dyDescent="0.3">
      <c r="A16" s="3" t="s">
        <v>13</v>
      </c>
      <c r="B16" s="3"/>
    </row>
    <row r="17" spans="1:2" x14ac:dyDescent="0.3">
      <c r="A17" s="6" t="s">
        <v>14</v>
      </c>
      <c r="B17" s="7">
        <v>3000</v>
      </c>
    </row>
    <row r="18" spans="1:2" x14ac:dyDescent="0.3">
      <c r="A18" s="6" t="s">
        <v>15</v>
      </c>
      <c r="B18" s="7">
        <v>6000</v>
      </c>
    </row>
    <row r="19" spans="1:2" x14ac:dyDescent="0.3">
      <c r="A19" s="6" t="s">
        <v>16</v>
      </c>
      <c r="B19" s="7">
        <v>0</v>
      </c>
    </row>
    <row r="20" spans="1:2" x14ac:dyDescent="0.3">
      <c r="A20" s="6" t="s">
        <v>17</v>
      </c>
      <c r="B20" s="7">
        <v>2500</v>
      </c>
    </row>
    <row r="22" spans="1:2" ht="19.5" customHeight="1" x14ac:dyDescent="0.3">
      <c r="A22" s="3" t="s">
        <v>18</v>
      </c>
      <c r="B22" s="3"/>
    </row>
    <row r="23" spans="1:2" x14ac:dyDescent="0.3">
      <c r="A23" s="6" t="s">
        <v>19</v>
      </c>
      <c r="B23" s="10">
        <f>B5</f>
        <v>42000</v>
      </c>
    </row>
    <row r="24" spans="1:2" x14ac:dyDescent="0.3">
      <c r="A24" s="6" t="s">
        <v>20</v>
      </c>
      <c r="B24" s="10">
        <f>B6*MAX(0,B5-B7)</f>
        <v>5550</v>
      </c>
    </row>
    <row r="25" spans="1:2" x14ac:dyDescent="0.3">
      <c r="A25" s="6" t="s">
        <v>21</v>
      </c>
      <c r="B25" s="10">
        <f>B8*MAX(0,MIN(B5,B10)-B9)</f>
        <v>1072.8</v>
      </c>
    </row>
    <row r="26" spans="1:2" x14ac:dyDescent="0.3">
      <c r="A26" s="6" t="s">
        <v>22</v>
      </c>
      <c r="B26" s="10">
        <f>B11</f>
        <v>4000</v>
      </c>
    </row>
    <row r="27" spans="1:2" x14ac:dyDescent="0.3">
      <c r="A27" s="6" t="s">
        <v>23</v>
      </c>
      <c r="B27" s="10">
        <f>(B12*B5)/B13</f>
        <v>2800</v>
      </c>
    </row>
    <row r="28" spans="1:2" x14ac:dyDescent="0.3">
      <c r="A28" s="6" t="s">
        <v>24</v>
      </c>
      <c r="B28" s="10">
        <f>B14</f>
        <v>4000</v>
      </c>
    </row>
    <row r="29" spans="1:2" x14ac:dyDescent="0.3">
      <c r="A29" s="11" t="s">
        <v>25</v>
      </c>
      <c r="B29" s="12">
        <f>SUM(B23:B28)</f>
        <v>59422.8</v>
      </c>
    </row>
    <row r="30" spans="1:2" x14ac:dyDescent="0.3">
      <c r="A30" s="6" t="s">
        <v>26</v>
      </c>
      <c r="B30" s="13">
        <f>(B29-B5)/B5</f>
        <v>0.41482857142857149</v>
      </c>
    </row>
    <row r="32" spans="1:2" ht="19.5" customHeight="1" x14ac:dyDescent="0.3">
      <c r="A32" s="3" t="s">
        <v>27</v>
      </c>
      <c r="B32" s="3"/>
    </row>
    <row r="33" spans="1:2" x14ac:dyDescent="0.3">
      <c r="A33" s="6" t="s">
        <v>28</v>
      </c>
      <c r="B33" s="10">
        <f>B17*12</f>
        <v>36000</v>
      </c>
    </row>
    <row r="34" spans="1:2" x14ac:dyDescent="0.3">
      <c r="A34" s="6" t="s">
        <v>29</v>
      </c>
      <c r="B34" s="10">
        <f>B18*12</f>
        <v>72000</v>
      </c>
    </row>
    <row r="36" spans="1:2" ht="19.5" customHeight="1" x14ac:dyDescent="0.3">
      <c r="A36" s="3" t="s">
        <v>30</v>
      </c>
      <c r="B36" s="3"/>
    </row>
    <row r="37" spans="1:2" x14ac:dyDescent="0.3">
      <c r="A37" s="6" t="s">
        <v>31</v>
      </c>
      <c r="B37" s="10">
        <f>B19</f>
        <v>0</v>
      </c>
    </row>
    <row r="38" spans="1:2" x14ac:dyDescent="0.3">
      <c r="A38" s="6" t="s">
        <v>32</v>
      </c>
      <c r="B38" s="10">
        <f>B20*12</f>
        <v>30000</v>
      </c>
    </row>
    <row r="39" spans="1:2" x14ac:dyDescent="0.3">
      <c r="A39" s="11" t="s">
        <v>33</v>
      </c>
      <c r="B39" s="12">
        <f>B37+B38</f>
        <v>30000</v>
      </c>
    </row>
    <row r="41" spans="1:2" ht="19.5" customHeight="1" x14ac:dyDescent="0.3">
      <c r="A41" s="3" t="s">
        <v>34</v>
      </c>
      <c r="B41" s="3"/>
    </row>
    <row r="42" spans="1:2" x14ac:dyDescent="0.3">
      <c r="A42" s="11" t="s">
        <v>35</v>
      </c>
      <c r="B42" s="12">
        <f>B29</f>
        <v>59422.8</v>
      </c>
    </row>
    <row r="43" spans="1:2" x14ac:dyDescent="0.3">
      <c r="A43" s="11" t="s">
        <v>36</v>
      </c>
      <c r="B43" s="12">
        <f>(B33+B34)/2</f>
        <v>54000</v>
      </c>
    </row>
    <row r="44" spans="1:2" x14ac:dyDescent="0.3">
      <c r="A44" s="11" t="s">
        <v>37</v>
      </c>
      <c r="B44" s="12">
        <f>B39</f>
        <v>30000</v>
      </c>
    </row>
    <row r="46" spans="1:2" ht="13.5" customHeight="1" x14ac:dyDescent="0.3">
      <c r="A46" s="2" t="s">
        <v>38</v>
      </c>
      <c r="B46" s="2"/>
    </row>
    <row r="47" spans="1:2" ht="30" customHeight="1" x14ac:dyDescent="0.3">
      <c r="A47" s="1" t="s">
        <v>39</v>
      </c>
      <c r="B47" s="1"/>
    </row>
    <row r="48" spans="1:2" ht="41.4" customHeight="1" x14ac:dyDescent="0.3">
      <c r="A48" s="1" t="s">
        <v>40</v>
      </c>
      <c r="B48" s="1"/>
    </row>
    <row r="49" spans="1:2" ht="39" customHeight="1" x14ac:dyDescent="0.3">
      <c r="A49" s="1" t="s">
        <v>41</v>
      </c>
      <c r="B49" s="1"/>
    </row>
    <row r="50" spans="1:2" ht="37.799999999999997" customHeight="1" x14ac:dyDescent="0.3">
      <c r="A50" s="1" t="s">
        <v>42</v>
      </c>
      <c r="B50" s="1"/>
    </row>
    <row r="51" spans="1:2" ht="30" customHeight="1" x14ac:dyDescent="0.3">
      <c r="A51" s="1" t="s">
        <v>43</v>
      </c>
      <c r="B51" s="1"/>
    </row>
    <row r="53" spans="1:2" ht="57.75" customHeight="1" x14ac:dyDescent="0.3"/>
  </sheetData>
  <sheetProtection sheet="1" objects="1" scenarios="1" formatRows="0"/>
  <mergeCells count="14">
    <mergeCell ref="A48:B48"/>
    <mergeCell ref="A49:B49"/>
    <mergeCell ref="A50:B50"/>
    <mergeCell ref="A51:B51"/>
    <mergeCell ref="A32:B32"/>
    <mergeCell ref="A36:B36"/>
    <mergeCell ref="A41:B41"/>
    <mergeCell ref="A46:B46"/>
    <mergeCell ref="A47:B47"/>
    <mergeCell ref="A1:B1"/>
    <mergeCell ref="A2:B2"/>
    <mergeCell ref="A4:B4"/>
    <mergeCell ref="A16:B16"/>
    <mergeCell ref="A22:B22"/>
  </mergeCells>
  <pageMargins left="0.75" right="0.75" top="1" bottom="1" header="0.511811023622047" footer="0.511811023622047"/>
  <pageSetup paperSize="9"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Calculator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Nigel Brown</cp:lastModifiedBy>
  <cp:revision>0</cp:revision>
  <dcterms:created xsi:type="dcterms:W3CDTF">2026-06-09T20:06:21Z</dcterms:created>
  <dcterms:modified xsi:type="dcterms:W3CDTF">2026-06-09T20:07:32Z</dcterms:modified>
  <dc:language>en-US</dc:language>
</cp:coreProperties>
</file>